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GDEMA\Mestrado\Gestao\Credencimento2022\"/>
    </mc:Choice>
  </mc:AlternateContent>
  <xr:revisionPtr revIDLastSave="0" documentId="13_ncr:1_{E19BEDC6-C606-43EF-AA6F-28894F299922}" xr6:coauthVersionLast="47" xr6:coauthVersionMax="47" xr10:uidLastSave="{00000000-0000-0000-0000-000000000000}"/>
  <bookViews>
    <workbookView xWindow="-108" yWindow="-108" windowWidth="23256" windowHeight="12576" xr2:uid="{65D168F3-77B5-4DE5-BE84-1F4B36057C6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0" i="1"/>
  <c r="E19" i="1"/>
  <c r="E18" i="1"/>
  <c r="E17" i="1"/>
  <c r="E16" i="1"/>
  <c r="E15" i="1"/>
  <c r="E12" i="1"/>
  <c r="E11" i="1"/>
  <c r="E10" i="1"/>
  <c r="E50" i="1"/>
  <c r="E49" i="1"/>
  <c r="E48" i="1"/>
  <c r="E47" i="1"/>
  <c r="E46" i="1"/>
  <c r="E45" i="1"/>
  <c r="E44" i="1"/>
  <c r="E42" i="1"/>
  <c r="E43" i="1"/>
  <c r="E41" i="1"/>
  <c r="E40" i="1"/>
  <c r="E33" i="1"/>
  <c r="E32" i="1"/>
  <c r="E31" i="1"/>
  <c r="E30" i="1"/>
  <c r="E29" i="1"/>
  <c r="E38" i="1"/>
  <c r="E37" i="1"/>
  <c r="E36" i="1"/>
  <c r="E35" i="1"/>
  <c r="E28" i="1"/>
  <c r="E27" i="1"/>
  <c r="E26" i="1"/>
  <c r="E34" i="1"/>
  <c r="E24" i="1"/>
  <c r="E23" i="1"/>
  <c r="E21" i="1"/>
  <c r="E14" i="1" l="1"/>
  <c r="E13" i="1"/>
  <c r="C51" i="1" s="1"/>
</calcChain>
</file>

<file path=xl/sharedStrings.xml><?xml version="1.0" encoding="utf-8"?>
<sst xmlns="http://schemas.openxmlformats.org/spreadsheetml/2006/main" count="98" uniqueCount="90">
  <si>
    <t>CANDIDATO:</t>
  </si>
  <si>
    <t>SIAPE:</t>
  </si>
  <si>
    <t>REFERÊNCI A</t>
  </si>
  <si>
    <t>1.5. Orientação de teses apresentadas e aprovada em cursos de doutorado</t>
  </si>
  <si>
    <t>1.4. Orientação de dissertação apresentadas e aprovada em cursos de mestrado</t>
  </si>
  <si>
    <t>número de orientações (1,0 ponto por orientação)</t>
  </si>
  <si>
    <t>número de orientações (2,0 ponto pororientação)</t>
  </si>
  <si>
    <t>1.7. Participação com o examinador em banca de especialização latu sensu</t>
  </si>
  <si>
    <t>1.8. Participação com o examinador em banca de mestrado</t>
  </si>
  <si>
    <t>1.9. Participação com o examinador em banca de doutorado</t>
  </si>
  <si>
    <t>1.10. Participação como examinador em banca de qualificação de mestrado</t>
  </si>
  <si>
    <t>QTD</t>
  </si>
  <si>
    <t>PONTO</t>
  </si>
  <si>
    <t>número de artigos publicados (2,0 ponto por artigo)</t>
  </si>
  <si>
    <t>número de capítulos livros (0,75 ponto por capítulo de livro)</t>
  </si>
  <si>
    <t>número de artigos publicados (1,0 ponto por artigo)</t>
  </si>
  <si>
    <t>número de livros publicados (0,5 ponto por livro)</t>
  </si>
  <si>
    <t>número de livros publicados (2,0 pontos por livro)</t>
  </si>
  <si>
    <t>número de artigos públicados (0,5 ponto por artigo - máximo de 5 artigos)</t>
  </si>
  <si>
    <t>número de resumos públicados (0,5 ponto por resumo - máximo de 10 resumos)</t>
  </si>
  <si>
    <t>número de resumos públicados (0, 25 ponto por resumo - máximo de 10 resumos)</t>
  </si>
  <si>
    <t>número de trabalhos apresentados (0,20 ponto por trabalho)</t>
  </si>
  <si>
    <t>tempo em anos (0,5 ponto por ano)</t>
  </si>
  <si>
    <t>3. ATIVIDADES RELACIONADAS A P ESQUISA</t>
  </si>
  <si>
    <t>3.1. Atuação como Revisor Ad Hoc para avaliação de trabalhos submetidos em periódicos cient íficos Qualis CAPES</t>
  </si>
  <si>
    <t>máximo de 3 atuações (1, 0 ponto)</t>
  </si>
  <si>
    <t>3.2. Cons ultoria Ad Hoc em agências de fomento nacionais e internacionais</t>
  </si>
  <si>
    <t>máximo de 3 consultorias (1,0 ponto)</t>
  </si>
  <si>
    <t>número de trabalhos públicados (0, 5 ponto por  trabalho - m áximo de 10 trabalhos)</t>
  </si>
  <si>
    <t>número de livros traduzidos (1 ponto por trabalho)</t>
  </si>
  <si>
    <t>máximo de 3 consultorias (0,5 ponto)</t>
  </si>
  <si>
    <t>Coordenação de projet o de pesquisa ou desenvolvim ento tecnológico cadastrado na Plataform a Lattes</t>
  </si>
  <si>
    <t>3.4. Participação em projeto de pesquisa ou desenvolvimento tecnológico cadastrado na Plataform a Lattes, exceto quando coordenador</t>
  </si>
  <si>
    <t>máximo de 3 projet os (0,5 ponto)</t>
  </si>
  <si>
    <t>3.5. Palestra, conferência e participação em mesa redonda em evento internacional</t>
  </si>
  <si>
    <t>3.6. Palestra, conferência e participação em mesa redonda em event o nacional</t>
  </si>
  <si>
    <t>Coordenação de ciclo de palestras ou de estudos e de oficinas em evento nacional</t>
  </si>
  <si>
    <t>3.8. Coordenação de eventos de cunho científico de âmbito internacional</t>
  </si>
  <si>
    <t>máximo de 5 participações (2,0 pontos)</t>
  </si>
  <si>
    <t>3.9. Coordenação de eventos cient íficos de âmbito nacional</t>
  </si>
  <si>
    <t>máximo de 5 participações (1,0 ponto)</t>
  </si>
  <si>
    <t>TOTAL DE PONTOS</t>
  </si>
  <si>
    <t>3.7. Coordenação de ciclo de palestras ou de estudos e de oficinas em evento internacional</t>
  </si>
  <si>
    <t xml:space="preserve">                                                   UNIVERSIDADE FEDERAL DE ALA GOAS
</t>
  </si>
  <si>
    <t xml:space="preserve">                                                   PROGRAMA DE PÓS-GRADUAÇÃO EM GEOGRAFIA - PPGG</t>
  </si>
  <si>
    <t xml:space="preserve">                                                   Instituto de Geografia, Desenvolvimento e Meio Ambiente</t>
  </si>
  <si>
    <t xml:space="preserve">                                                   Processo seletivo de cadastramento para docente permanente e colaborador do PPGG-UFAL</t>
  </si>
  <si>
    <t>REFERÊNCIA</t>
  </si>
  <si>
    <t>2. ATIVIDADES RELACIONADAS A PRODUÇÃO CIENTÍFICA</t>
  </si>
  <si>
    <t xml:space="preserve">QTD </t>
  </si>
  <si>
    <t>1.ATIVIDADES RELACIONADAS AO EXERCÍCIO DA DOCÊNCIA</t>
  </si>
  <si>
    <t>1.2. Orientação de monografias apresentadas e aprovadas em cursos de graduação</t>
  </si>
  <si>
    <t>1.3. Orientação de monografias apresentadas e aprovadas em cursos de especialização latu sensu</t>
  </si>
  <si>
    <t>1.11. Participação com o examinador em banca de qualificação de doutorado</t>
  </si>
  <si>
    <t>número de trabalhos públicados (1, 0 ponto por trabalho - máximo de 10 trabalhos)</t>
  </si>
  <si>
    <t>número de relatórios (0,25 ponto/relatório)</t>
  </si>
  <si>
    <t>3.3. Consultoria A d Hoc para avaliação de projetos e relatórios de pesquisa do PIBIC</t>
  </si>
  <si>
    <t>máximo de 10 participações (1,0 ponto)</t>
  </si>
  <si>
    <t>máximo de 10 participações (0,5 ponto)</t>
  </si>
  <si>
    <t>máximo de 3 projetos (1,0 ponto)</t>
  </si>
  <si>
    <t>TABELA DE PONTUAÇÃO</t>
  </si>
  <si>
    <t>1.1. Exercício de Magistério Superior na área de conhecimento</t>
  </si>
  <si>
    <r>
      <t xml:space="preserve">tempo em anos (1 ponto por ano) - </t>
    </r>
    <r>
      <rPr>
        <sz val="10"/>
        <color rgb="FFFF0000"/>
        <rFont val="Arial"/>
        <family val="2"/>
      </rPr>
      <t xml:space="preserve">no máximo 5 pontos  </t>
    </r>
  </si>
  <si>
    <r>
      <t xml:space="preserve">número de orientações (0,25 ponto por orientação) - </t>
    </r>
    <r>
      <rPr>
        <sz val="10"/>
        <color rgb="FFFF0000"/>
        <rFont val="Arial"/>
        <family val="2"/>
      </rPr>
      <t>máximo de 8 orientações</t>
    </r>
  </si>
  <si>
    <r>
      <t xml:space="preserve">número de orientações (0,5 ponto por orientação) - </t>
    </r>
    <r>
      <rPr>
        <sz val="10"/>
        <color rgb="FFFF0000"/>
        <rFont val="Arial"/>
        <family val="2"/>
      </rPr>
      <t>máximo de 4 orientações</t>
    </r>
  </si>
  <si>
    <t>1.6. Participação como examinador em banca de graduação</t>
  </si>
  <si>
    <t>1.12. Orientação de Monitoria com ou sem bolsa concluída e/ou em andamento</t>
  </si>
  <si>
    <r>
      <t xml:space="preserve">número de orientações (0,2 ponto por orientação) - </t>
    </r>
    <r>
      <rPr>
        <sz val="10"/>
        <color rgb="FFFF0000"/>
        <rFont val="Arial"/>
        <family val="2"/>
      </rPr>
      <t>máximo de 5 orientações</t>
    </r>
  </si>
  <si>
    <r>
      <t xml:space="preserve">número de participações por banca (0,5 ponto por participação) - </t>
    </r>
    <r>
      <rPr>
        <sz val="10"/>
        <color rgb="FFFF0000"/>
        <rFont val="Arial"/>
        <family val="2"/>
      </rPr>
      <t xml:space="preserve">no máximo 4 participações </t>
    </r>
  </si>
  <si>
    <r>
      <t xml:space="preserve">número de participações por banca (0,3 ponto por participação) </t>
    </r>
    <r>
      <rPr>
        <sz val="10"/>
        <color rgb="FFFF0000"/>
        <rFont val="Arial"/>
        <family val="2"/>
      </rPr>
      <t xml:space="preserve">no máximo 5 participações </t>
    </r>
  </si>
  <si>
    <r>
      <t xml:space="preserve">número de participações por banca (1,0 ponto por participação) - </t>
    </r>
    <r>
      <rPr>
        <sz val="10"/>
        <color rgb="FFFF0000"/>
        <rFont val="Arial"/>
        <family val="2"/>
      </rPr>
      <t xml:space="preserve">no máximo 4 participações </t>
    </r>
  </si>
  <si>
    <r>
      <t xml:space="preserve">número de participações por banca ( 1,5 ponto por participação) - </t>
    </r>
    <r>
      <rPr>
        <sz val="10"/>
        <color rgb="FFFF0000"/>
        <rFont val="Arial"/>
        <family val="2"/>
      </rPr>
      <t xml:space="preserve">no máximo 4 participações </t>
    </r>
  </si>
  <si>
    <t>2.1. Artigo completo, publicado em periódico internacional com ISSN ou DOI.</t>
  </si>
  <si>
    <t xml:space="preserve">2.2. Artigo completo, publicado em periódico nacional com ISSN ou DOI (Qualis A1 a B2) </t>
  </si>
  <si>
    <t>número de artigos publicados (0,5 ponto por artigo)</t>
  </si>
  <si>
    <t xml:space="preserve">2.3. Artigo completo, publicado em periódico nacional com ISSN ou DOI (Qualis B3 a C) </t>
  </si>
  <si>
    <t>2.4. Livro publicado por editora com ISBN (organização) na área de conhecimento</t>
  </si>
  <si>
    <t>2.5. Livro publicado por editora com ISBN  (capítulo)  na  área  de conhecimento</t>
  </si>
  <si>
    <t>2.6. Livro publicado por editora com ISBN (texto integral) na área de conhecimento</t>
  </si>
  <si>
    <t>2.7. Artigo de opinião em jornal ou revista não especializada na área de conhecimento</t>
  </si>
  <si>
    <t>2.8. Trabalho complet o em anais de eventos científicos de âmbito internacional, em qualquer forma de publicação</t>
  </si>
  <si>
    <t>2.9. Trabalho completo em anais de event os cient íficos de âmbit o nacional, em qualquer forma de publicaç ão</t>
  </si>
  <si>
    <t>2.9. Resumo de trabalho em anais de eventos cient íficos de âmbito internacional, em qualquer forma de publicação</t>
  </si>
  <si>
    <t>2.10. Res umo de trabalho em anais de eventos cient íficos de âmbito nacional, em qualquer forma de publicação</t>
  </si>
  <si>
    <t>2.11. Tradução de livro publicado com ISBN por editora com corpo editorial</t>
  </si>
  <si>
    <t>2.13. Apresentação de trabalho em evento cient ífico de âm bito nacional</t>
  </si>
  <si>
    <t>2.15. Relatório Técnico de Projeto de Pesquisa com financiam ento público (exceto consultoria)</t>
  </si>
  <si>
    <t>2.14. Editoria (edição, editoração) de periódicos científicos com ISSN</t>
  </si>
  <si>
    <t>2.12. Apresentação de trabalho em evento científico de âmbito internacional</t>
  </si>
  <si>
    <t>número de trabalhos apresentados (0,5 ponto por trabalho)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</si>
</sst>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 indent="7"/>
    </xf>
    <xf numFmtId="0" fontId="4" fillId="2" borderId="1" xfId="0" applyFont="1" applyFill="1" applyBorder="1" applyAlignment="1" applyProtection="1">
      <alignment horizontal="left" vertical="center" wrapText="1" indent="4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0</xdr:rowOff>
    </xdr:from>
    <xdr:to>
      <xdr:col>1</xdr:col>
      <xdr:colOff>1432560</xdr:colOff>
      <xdr:row>5</xdr:row>
      <xdr:rowOff>8945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001FCEE-25F8-49F9-AE7E-68E6FF0D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0"/>
          <a:ext cx="1120140" cy="92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7BCBD-E697-4BB7-9D46-BBE56C037F24}">
  <dimension ref="A1:F85"/>
  <sheetViews>
    <sheetView tabSelected="1" topLeftCell="A7" zoomScale="145" zoomScaleNormal="145" workbookViewId="0">
      <selection activeCell="D7" sqref="D7:E7"/>
    </sheetView>
  </sheetViews>
  <sheetFormatPr defaultColWidth="0" defaultRowHeight="14.4" zeroHeight="1" x14ac:dyDescent="0.3"/>
  <cols>
    <col min="1" max="1" width="3.6640625" style="1" customWidth="1"/>
    <col min="2" max="2" width="58.44140625" style="1" customWidth="1"/>
    <col min="3" max="3" width="33.5546875" style="4" customWidth="1"/>
    <col min="4" max="4" width="11.88671875" style="2" customWidth="1"/>
    <col min="5" max="5" width="9.109375" style="6" customWidth="1"/>
    <col min="6" max="6" width="8.88671875" style="1" customWidth="1"/>
    <col min="7" max="16384" width="8.88671875" style="1" hidden="1"/>
  </cols>
  <sheetData>
    <row r="1" spans="2:5" ht="14.4" customHeight="1" x14ac:dyDescent="0.3">
      <c r="B1" s="11" t="s">
        <v>43</v>
      </c>
    </row>
    <row r="2" spans="2:5" x14ac:dyDescent="0.3">
      <c r="B2" s="3" t="s">
        <v>44</v>
      </c>
    </row>
    <row r="3" spans="2:5" x14ac:dyDescent="0.3">
      <c r="B3" s="12" t="s">
        <v>45</v>
      </c>
    </row>
    <row r="4" spans="2:5" x14ac:dyDescent="0.3">
      <c r="B4" s="12" t="s">
        <v>46</v>
      </c>
    </row>
    <row r="5" spans="2:5" x14ac:dyDescent="0.3">
      <c r="B5" s="25"/>
      <c r="C5" s="25"/>
      <c r="D5" s="25"/>
      <c r="E5" s="25"/>
    </row>
    <row r="6" spans="2:5" x14ac:dyDescent="0.3">
      <c r="B6" s="26"/>
      <c r="C6" s="26"/>
      <c r="D6" s="26"/>
      <c r="E6" s="26"/>
    </row>
    <row r="7" spans="2:5" x14ac:dyDescent="0.3">
      <c r="B7" s="27" t="s">
        <v>0</v>
      </c>
      <c r="C7" s="27"/>
      <c r="D7" s="28" t="s">
        <v>1</v>
      </c>
      <c r="E7" s="28"/>
    </row>
    <row r="8" spans="2:5" x14ac:dyDescent="0.3">
      <c r="B8" s="24" t="s">
        <v>60</v>
      </c>
      <c r="C8" s="24"/>
      <c r="D8" s="24"/>
      <c r="E8" s="24"/>
    </row>
    <row r="9" spans="2:5" x14ac:dyDescent="0.3">
      <c r="B9" s="14" t="s">
        <v>50</v>
      </c>
      <c r="C9" s="15" t="s">
        <v>47</v>
      </c>
      <c r="D9" s="13" t="s">
        <v>49</v>
      </c>
      <c r="E9" s="8" t="s">
        <v>12</v>
      </c>
    </row>
    <row r="10" spans="2:5" ht="26.4" x14ac:dyDescent="0.3">
      <c r="B10" s="16" t="s">
        <v>61</v>
      </c>
      <c r="C10" s="17" t="s">
        <v>62</v>
      </c>
      <c r="D10" s="19"/>
      <c r="E10" s="9">
        <f>IF(D10*1&gt;=5,5,D10*1)</f>
        <v>0</v>
      </c>
    </row>
    <row r="11" spans="2:5" ht="26.4" x14ac:dyDescent="0.3">
      <c r="B11" s="16" t="s">
        <v>51</v>
      </c>
      <c r="C11" s="17" t="s">
        <v>63</v>
      </c>
      <c r="D11" s="19"/>
      <c r="E11" s="9">
        <f>IF(D11*0.25&gt;=2,2,D11*0.25)</f>
        <v>0</v>
      </c>
    </row>
    <row r="12" spans="2:5" ht="26.4" x14ac:dyDescent="0.3">
      <c r="B12" s="16" t="s">
        <v>52</v>
      </c>
      <c r="C12" s="17" t="s">
        <v>64</v>
      </c>
      <c r="D12" s="19"/>
      <c r="E12" s="9">
        <f>IF(D12*0.5&gt;=2,2,D12*0.5)</f>
        <v>0</v>
      </c>
    </row>
    <row r="13" spans="2:5" ht="26.4" x14ac:dyDescent="0.3">
      <c r="B13" s="16" t="s">
        <v>4</v>
      </c>
      <c r="C13" s="17" t="s">
        <v>5</v>
      </c>
      <c r="D13" s="19"/>
      <c r="E13" s="9">
        <f>D13*1</f>
        <v>0</v>
      </c>
    </row>
    <row r="14" spans="2:5" ht="26.4" x14ac:dyDescent="0.3">
      <c r="B14" s="16" t="s">
        <v>3</v>
      </c>
      <c r="C14" s="17" t="s">
        <v>6</v>
      </c>
      <c r="D14" s="19"/>
      <c r="E14" s="9">
        <f>D14*2</f>
        <v>0</v>
      </c>
    </row>
    <row r="15" spans="2:5" ht="39.6" x14ac:dyDescent="0.3">
      <c r="B15" s="16" t="s">
        <v>65</v>
      </c>
      <c r="C15" s="17" t="s">
        <v>69</v>
      </c>
      <c r="D15" s="19"/>
      <c r="E15" s="9">
        <f>IF(D15*0.3&gt;=1.5,1.5,D15*0.3)</f>
        <v>0</v>
      </c>
    </row>
    <row r="16" spans="2:5" ht="39.6" x14ac:dyDescent="0.3">
      <c r="B16" s="16" t="s">
        <v>7</v>
      </c>
      <c r="C16" s="17" t="s">
        <v>68</v>
      </c>
      <c r="D16" s="19"/>
      <c r="E16" s="9">
        <f>IF(D16*0.5&gt;=2,2,D16*0.5)</f>
        <v>0</v>
      </c>
    </row>
    <row r="17" spans="2:5" ht="39.6" x14ac:dyDescent="0.3">
      <c r="B17" s="16" t="s">
        <v>8</v>
      </c>
      <c r="C17" s="17" t="s">
        <v>70</v>
      </c>
      <c r="D17" s="19"/>
      <c r="E17" s="9">
        <f>IF(D17*1&gt;=4,4,D17*1)</f>
        <v>0</v>
      </c>
    </row>
    <row r="18" spans="2:5" ht="39.6" x14ac:dyDescent="0.3">
      <c r="B18" s="16" t="s">
        <v>9</v>
      </c>
      <c r="C18" s="17" t="s">
        <v>71</v>
      </c>
      <c r="D18" s="19"/>
      <c r="E18" s="9">
        <f>IF(D18*1.5&gt;=6,6,D18*1.5)</f>
        <v>0</v>
      </c>
    </row>
    <row r="19" spans="2:5" ht="39.6" x14ac:dyDescent="0.3">
      <c r="B19" s="16" t="s">
        <v>10</v>
      </c>
      <c r="C19" s="17" t="s">
        <v>68</v>
      </c>
      <c r="D19" s="19"/>
      <c r="E19" s="9">
        <f>IF(D19*0.5&gt;=2,2,D19*0.5)</f>
        <v>0</v>
      </c>
    </row>
    <row r="20" spans="2:5" ht="39.6" x14ac:dyDescent="0.3">
      <c r="B20" s="16" t="s">
        <v>53</v>
      </c>
      <c r="C20" s="17" t="s">
        <v>68</v>
      </c>
      <c r="D20" s="19"/>
      <c r="E20" s="9">
        <f>IF(D20*0.5&gt;=2,2,D20*0.5)</f>
        <v>0</v>
      </c>
    </row>
    <row r="21" spans="2:5" ht="26.4" x14ac:dyDescent="0.3">
      <c r="B21" s="16" t="s">
        <v>66</v>
      </c>
      <c r="C21" s="17" t="s">
        <v>67</v>
      </c>
      <c r="D21" s="19"/>
      <c r="E21" s="9">
        <f>IF(D21*0.2&gt;=1,1,D21*0.2)</f>
        <v>0</v>
      </c>
    </row>
    <row r="22" spans="2:5" x14ac:dyDescent="0.3">
      <c r="B22" s="14" t="s">
        <v>48</v>
      </c>
      <c r="C22" s="15" t="s">
        <v>2</v>
      </c>
      <c r="D22" s="13" t="s">
        <v>11</v>
      </c>
      <c r="E22" s="7" t="s">
        <v>12</v>
      </c>
    </row>
    <row r="23" spans="2:5" ht="26.4" x14ac:dyDescent="0.3">
      <c r="B23" s="16" t="s">
        <v>72</v>
      </c>
      <c r="C23" s="17" t="s">
        <v>13</v>
      </c>
      <c r="D23" s="19"/>
      <c r="E23" s="10">
        <f>D23*2</f>
        <v>0</v>
      </c>
    </row>
    <row r="24" spans="2:5" ht="26.4" x14ac:dyDescent="0.3">
      <c r="B24" s="16" t="s">
        <v>73</v>
      </c>
      <c r="C24" s="17" t="s">
        <v>15</v>
      </c>
      <c r="D24" s="19"/>
      <c r="E24" s="10">
        <f>D24*1</f>
        <v>0</v>
      </c>
    </row>
    <row r="25" spans="2:5" ht="26.4" x14ac:dyDescent="0.3">
      <c r="B25" s="16" t="s">
        <v>75</v>
      </c>
      <c r="C25" s="17" t="s">
        <v>74</v>
      </c>
      <c r="D25" s="19"/>
      <c r="E25" s="10">
        <f>D25*1</f>
        <v>0</v>
      </c>
    </row>
    <row r="26" spans="2:5" ht="26.4" x14ac:dyDescent="0.3">
      <c r="B26" s="16" t="s">
        <v>76</v>
      </c>
      <c r="C26" s="17" t="s">
        <v>16</v>
      </c>
      <c r="D26" s="19"/>
      <c r="E26" s="10">
        <f>D26*0.5</f>
        <v>0</v>
      </c>
    </row>
    <row r="27" spans="2:5" ht="26.4" x14ac:dyDescent="0.3">
      <c r="B27" s="18" t="s">
        <v>77</v>
      </c>
      <c r="C27" s="17" t="s">
        <v>14</v>
      </c>
      <c r="D27" s="19"/>
      <c r="E27" s="10">
        <f>D27*0.75</f>
        <v>0</v>
      </c>
    </row>
    <row r="28" spans="2:5" ht="26.4" x14ac:dyDescent="0.3">
      <c r="B28" s="16" t="s">
        <v>78</v>
      </c>
      <c r="C28" s="17" t="s">
        <v>17</v>
      </c>
      <c r="D28" s="19"/>
      <c r="E28" s="10">
        <f>D28*2</f>
        <v>0</v>
      </c>
    </row>
    <row r="29" spans="2:5" ht="26.4" x14ac:dyDescent="0.3">
      <c r="B29" s="16" t="s">
        <v>79</v>
      </c>
      <c r="C29" s="17" t="s">
        <v>18</v>
      </c>
      <c r="D29" s="19"/>
      <c r="E29" s="9">
        <f>IF(D29*0.5&gt;=2.5,2.5,D29*0.5)</f>
        <v>0</v>
      </c>
    </row>
    <row r="30" spans="2:5" ht="39.6" x14ac:dyDescent="0.3">
      <c r="B30" s="16" t="s">
        <v>80</v>
      </c>
      <c r="C30" s="17" t="s">
        <v>54</v>
      </c>
      <c r="D30" s="19"/>
      <c r="E30" s="9">
        <f>IF(D30*1&gt;=10,10,D30*1)</f>
        <v>0</v>
      </c>
    </row>
    <row r="31" spans="2:5" ht="39.6" x14ac:dyDescent="0.3">
      <c r="B31" s="16" t="s">
        <v>81</v>
      </c>
      <c r="C31" s="17" t="s">
        <v>28</v>
      </c>
      <c r="D31" s="19"/>
      <c r="E31" s="9">
        <f>IF(D31*0.5&gt;=5,5,D31*0.5)</f>
        <v>0</v>
      </c>
    </row>
    <row r="32" spans="2:5" ht="39.6" x14ac:dyDescent="0.3">
      <c r="B32" s="16" t="s">
        <v>82</v>
      </c>
      <c r="C32" s="17" t="s">
        <v>19</v>
      </c>
      <c r="D32" s="19"/>
      <c r="E32" s="9">
        <f>IF(D32*0.5&gt;=5,5,D32*0.5)</f>
        <v>0</v>
      </c>
    </row>
    <row r="33" spans="2:5" ht="34.799999999999997" customHeight="1" x14ac:dyDescent="0.3">
      <c r="B33" s="16" t="s">
        <v>83</v>
      </c>
      <c r="C33" s="17" t="s">
        <v>20</v>
      </c>
      <c r="D33" s="19"/>
      <c r="E33" s="9">
        <f>IF(D33*0.25&gt;=2.5,2.5,D33*0.25)</f>
        <v>0</v>
      </c>
    </row>
    <row r="34" spans="2:5" ht="26.4" x14ac:dyDescent="0.3">
      <c r="B34" s="16" t="s">
        <v>84</v>
      </c>
      <c r="C34" s="17" t="s">
        <v>29</v>
      </c>
      <c r="D34" s="19"/>
      <c r="E34" s="10">
        <f t="shared" ref="E34" si="0">D34*1</f>
        <v>0</v>
      </c>
    </row>
    <row r="35" spans="2:5" ht="26.4" x14ac:dyDescent="0.3">
      <c r="B35" s="16" t="s">
        <v>88</v>
      </c>
      <c r="C35" s="17" t="s">
        <v>89</v>
      </c>
      <c r="D35" s="19"/>
      <c r="E35" s="10">
        <f>D35*0.5</f>
        <v>0</v>
      </c>
    </row>
    <row r="36" spans="2:5" ht="26.4" x14ac:dyDescent="0.3">
      <c r="B36" s="16" t="s">
        <v>85</v>
      </c>
      <c r="C36" s="17" t="s">
        <v>21</v>
      </c>
      <c r="D36" s="19"/>
      <c r="E36" s="10">
        <f>D36*0.2</f>
        <v>0</v>
      </c>
    </row>
    <row r="37" spans="2:5" x14ac:dyDescent="0.3">
      <c r="B37" s="16" t="s">
        <v>87</v>
      </c>
      <c r="C37" s="17" t="s">
        <v>22</v>
      </c>
      <c r="D37" s="19"/>
      <c r="E37" s="10">
        <f>D37*0.5</f>
        <v>0</v>
      </c>
    </row>
    <row r="38" spans="2:5" ht="26.4" x14ac:dyDescent="0.3">
      <c r="B38" s="16" t="s">
        <v>86</v>
      </c>
      <c r="C38" s="17" t="s">
        <v>55</v>
      </c>
      <c r="D38" s="19"/>
      <c r="E38" s="10">
        <f>D38*0.25</f>
        <v>0</v>
      </c>
    </row>
    <row r="39" spans="2:5" x14ac:dyDescent="0.3">
      <c r="B39" s="14" t="s">
        <v>23</v>
      </c>
      <c r="C39" s="15" t="s">
        <v>2</v>
      </c>
      <c r="D39" s="13" t="s">
        <v>11</v>
      </c>
      <c r="E39" s="7" t="s">
        <v>12</v>
      </c>
    </row>
    <row r="40" spans="2:5" ht="22.8" x14ac:dyDescent="0.3">
      <c r="B40" s="16" t="s">
        <v>24</v>
      </c>
      <c r="C40" s="17" t="s">
        <v>25</v>
      </c>
      <c r="D40" s="19"/>
      <c r="E40" s="9">
        <f>IF(D40*1&gt;=3,3,D40*1)</f>
        <v>0</v>
      </c>
    </row>
    <row r="41" spans="2:5" ht="22.8" customHeight="1" x14ac:dyDescent="0.3">
      <c r="B41" s="16" t="s">
        <v>26</v>
      </c>
      <c r="C41" s="17" t="s">
        <v>27</v>
      </c>
      <c r="D41" s="19"/>
      <c r="E41" s="9">
        <f>IF(D41*1&gt;=3,3,D41*1)</f>
        <v>0</v>
      </c>
    </row>
    <row r="42" spans="2:5" ht="22.8" x14ac:dyDescent="0.3">
      <c r="B42" s="16" t="s">
        <v>56</v>
      </c>
      <c r="C42" s="17" t="s">
        <v>30</v>
      </c>
      <c r="D42" s="19"/>
      <c r="E42" s="9">
        <f>IF(D42*0.5&gt;=1.5,1.5,D42*0.5)</f>
        <v>0</v>
      </c>
    </row>
    <row r="43" spans="2:5" ht="22.8" x14ac:dyDescent="0.3">
      <c r="B43" s="16" t="s">
        <v>31</v>
      </c>
      <c r="C43" s="17" t="s">
        <v>59</v>
      </c>
      <c r="D43" s="19"/>
      <c r="E43" s="9">
        <f>IF(D43*1&gt;=3,3,D43*1)</f>
        <v>0</v>
      </c>
    </row>
    <row r="44" spans="2:5" ht="22.8" x14ac:dyDescent="0.3">
      <c r="B44" s="16" t="s">
        <v>32</v>
      </c>
      <c r="C44" s="17" t="s">
        <v>33</v>
      </c>
      <c r="D44" s="19"/>
      <c r="E44" s="9">
        <f>IF(D44*0.5&gt;=1.5,1.5,D44*0.5)</f>
        <v>0</v>
      </c>
    </row>
    <row r="45" spans="2:5" ht="26.4" x14ac:dyDescent="0.3">
      <c r="B45" s="16" t="s">
        <v>34</v>
      </c>
      <c r="C45" s="17" t="s">
        <v>57</v>
      </c>
      <c r="D45" s="19"/>
      <c r="E45" s="9">
        <f>IF(D45*1&gt;=10,10,D45*1)</f>
        <v>0</v>
      </c>
    </row>
    <row r="46" spans="2:5" ht="26.4" x14ac:dyDescent="0.3">
      <c r="B46" s="16" t="s">
        <v>35</v>
      </c>
      <c r="C46" s="17" t="s">
        <v>58</v>
      </c>
      <c r="D46" s="19"/>
      <c r="E46" s="9">
        <f>IF(D46*0.5&gt;=5,5,D46*0.5)</f>
        <v>0</v>
      </c>
    </row>
    <row r="47" spans="2:5" ht="26.4" x14ac:dyDescent="0.3">
      <c r="B47" s="16" t="s">
        <v>42</v>
      </c>
      <c r="C47" s="17" t="s">
        <v>57</v>
      </c>
      <c r="D47" s="19"/>
      <c r="E47" s="9">
        <f>IF(D47*1&gt;=10,10,D47*1)</f>
        <v>0</v>
      </c>
    </row>
    <row r="48" spans="2:5" ht="26.4" x14ac:dyDescent="0.3">
      <c r="B48" s="16" t="s">
        <v>36</v>
      </c>
      <c r="C48" s="20" t="s">
        <v>58</v>
      </c>
      <c r="D48" s="19"/>
      <c r="E48" s="9">
        <f>IF(D48*0.5&gt;=5,5,D48*0.5)</f>
        <v>0</v>
      </c>
    </row>
    <row r="49" spans="2:5" ht="31.2" customHeight="1" x14ac:dyDescent="0.3">
      <c r="B49" s="16" t="s">
        <v>37</v>
      </c>
      <c r="C49" s="20" t="s">
        <v>38</v>
      </c>
      <c r="D49" s="19"/>
      <c r="E49" s="9">
        <f>IF(D49*2&gt;=10,10,D49*2)</f>
        <v>0</v>
      </c>
    </row>
    <row r="50" spans="2:5" ht="28.2" customHeight="1" x14ac:dyDescent="0.3">
      <c r="B50" s="16" t="s">
        <v>39</v>
      </c>
      <c r="C50" s="20" t="s">
        <v>40</v>
      </c>
      <c r="D50" s="19"/>
      <c r="E50" s="9">
        <f>IF(D50*1&gt;=5,5,D50*1)</f>
        <v>0</v>
      </c>
    </row>
    <row r="51" spans="2:5" ht="15.6" x14ac:dyDescent="0.3">
      <c r="B51" s="5" t="s">
        <v>41</v>
      </c>
      <c r="C51" s="21">
        <f>SUM(E10:E21,E23:E38,E40:E50)</f>
        <v>0</v>
      </c>
      <c r="D51" s="22"/>
      <c r="E51" s="23"/>
    </row>
    <row r="52" spans="2:5" x14ac:dyDescent="0.3"/>
    <row r="73" x14ac:dyDescent="0.3"/>
    <row r="81" x14ac:dyDescent="0.3"/>
    <row r="85" x14ac:dyDescent="0.3"/>
  </sheetData>
  <sheetProtection algorithmName="SHA-512" hashValue="yE4THKjdrxuzhRnMxIpPoPriaLpceFHqoiUiRVEIacVVi65ZYrwUDGrUTuKyZWRpoUl6a0OB1mxuc4HOO/ahWw==" saltValue="5sR++qa9ETlIGJ5z6cXhOQ==" spinCount="100000" sheet="1" objects="1" scenarios="1" selectLockedCells="1"/>
  <mergeCells count="6">
    <mergeCell ref="C51:E51"/>
    <mergeCell ref="B8:E8"/>
    <mergeCell ref="B5:E5"/>
    <mergeCell ref="B6:E6"/>
    <mergeCell ref="B7:C7"/>
    <mergeCell ref="D7:E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Melchior</dc:creator>
  <cp:lastModifiedBy>Melchior</cp:lastModifiedBy>
  <dcterms:created xsi:type="dcterms:W3CDTF">2022-03-23T23:43:46Z</dcterms:created>
  <dcterms:modified xsi:type="dcterms:W3CDTF">2022-03-24T21:54:25Z</dcterms:modified>
</cp:coreProperties>
</file>